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ordulo_fejlesztesi_terv\2020\00_Munkaanyag\02_Szennyvíz\S007_Kenyeri_FPT\"/>
    </mc:Choice>
  </mc:AlternateContent>
  <bookViews>
    <workbookView xWindow="0" yWindow="0" windowWidth="16605" windowHeight="7755"/>
  </bookViews>
  <sheets>
    <sheet name="FPT" sheetId="1" r:id="rId1"/>
    <sheet name="BT" sheetId="2" r:id="rId2"/>
  </sheets>
  <definedNames>
    <definedName name="_xlnm.Print_Area" localSheetId="1">BT!$A$1:$X$26</definedName>
    <definedName name="_xlnm.Print_Area" localSheetId="0">FPT!$A$1:$X$30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18" i="1" l="1"/>
  <c r="E15" i="2" l="1"/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19" i="1" l="1"/>
  <c r="K16" i="2"/>
  <c r="K17" i="2" s="1"/>
  <c r="M19" i="1"/>
  <c r="M16" i="2"/>
  <c r="M17" i="2" s="1"/>
  <c r="O19" i="1"/>
  <c r="O16" i="2"/>
  <c r="O17" i="2" s="1"/>
  <c r="Q19" i="1"/>
  <c r="Q16" i="2"/>
  <c r="Q17" i="2" s="1"/>
  <c r="S19" i="1"/>
  <c r="S16" i="2"/>
  <c r="S17" i="2" s="1"/>
  <c r="U19" i="1"/>
  <c r="U16" i="2"/>
  <c r="U17" i="2" s="1"/>
  <c r="W19" i="1"/>
  <c r="W16" i="2"/>
  <c r="W17" i="2" s="1"/>
  <c r="L16" i="2"/>
  <c r="L17" i="2" s="1"/>
  <c r="L19" i="1"/>
  <c r="N16" i="2"/>
  <c r="N17" i="2" s="1"/>
  <c r="N19" i="1"/>
  <c r="P16" i="2"/>
  <c r="P17" i="2" s="1"/>
  <c r="P19" i="1"/>
  <c r="R16" i="2"/>
  <c r="R17" i="2" s="1"/>
  <c r="R19" i="1"/>
  <c r="T16" i="2"/>
  <c r="T17" i="2" s="1"/>
  <c r="T19" i="1"/>
  <c r="V16" i="2"/>
  <c r="V17" i="2" s="1"/>
  <c r="V19" i="1"/>
  <c r="X16" i="2"/>
  <c r="X17" i="2" s="1"/>
  <c r="X19" i="1"/>
  <c r="J21" i="1"/>
  <c r="E26" i="2" l="1"/>
  <c r="F28" i="1"/>
  <c r="F24" i="2" s="1"/>
  <c r="J16" i="2"/>
  <c r="E24" i="2" s="1"/>
  <c r="J19" i="1"/>
  <c r="E28" i="1" s="1"/>
  <c r="E25" i="2"/>
  <c r="P20" i="1"/>
  <c r="Q20" i="1"/>
  <c r="R20" i="1"/>
  <c r="S20" i="1"/>
  <c r="T20" i="1"/>
  <c r="U20" i="1"/>
  <c r="V20" i="1"/>
  <c r="W20" i="1"/>
  <c r="L20" i="1"/>
  <c r="M20" i="1"/>
  <c r="N20" i="1"/>
  <c r="E17" i="1"/>
  <c r="E16" i="1"/>
  <c r="E15" i="1"/>
  <c r="X20" i="1"/>
  <c r="J17" i="2" l="1"/>
  <c r="E17" i="2" s="1"/>
  <c r="E16" i="2"/>
  <c r="K20" i="1"/>
  <c r="E29" i="1"/>
  <c r="O20" i="1"/>
  <c r="E30" i="1"/>
  <c r="J20" i="1"/>
  <c r="J22" i="1" s="1"/>
  <c r="F29" i="1" s="1"/>
  <c r="F25" i="2" s="1"/>
  <c r="E19" i="1"/>
  <c r="K22" i="1" l="1"/>
  <c r="L22" i="1" s="1"/>
  <c r="M22" i="1" s="1"/>
  <c r="N22" i="1" s="1"/>
  <c r="O22" i="1" l="1"/>
  <c r="P22" i="1" s="1"/>
  <c r="Q22" i="1" s="1"/>
  <c r="R22" i="1" s="1"/>
  <c r="S22" i="1" s="1"/>
  <c r="T22" i="1" s="1"/>
  <c r="U22" i="1" s="1"/>
  <c r="V22" i="1" s="1"/>
  <c r="W22" i="1" s="1"/>
  <c r="X22" i="1" s="1"/>
  <c r="F30" i="1"/>
  <c r="F26" i="2" s="1"/>
</calcChain>
</file>

<file path=xl/sharedStrings.xml><?xml version="1.0" encoding="utf-8"?>
<sst xmlns="http://schemas.openxmlformats.org/spreadsheetml/2006/main" count="121" uniqueCount="69">
  <si>
    <t>A</t>
  </si>
  <si>
    <t>B</t>
  </si>
  <si>
    <t>C</t>
  </si>
  <si>
    <t>D</t>
  </si>
  <si>
    <t>E</t>
  </si>
  <si>
    <t>F</t>
  </si>
  <si>
    <t>G</t>
  </si>
  <si>
    <t>Fontossági sorrend</t>
  </si>
  <si>
    <t>Beruházás megnevezése</t>
  </si>
  <si>
    <t>Vízjogi létesítési/elvi engedély száma</t>
  </si>
  <si>
    <t>Az érintett ellátásért felelős(ök) megnevezése</t>
  </si>
  <si>
    <t>Tervezett nettó költség (eFt)</t>
  </si>
  <si>
    <t>Forrás megnevezése</t>
  </si>
  <si>
    <t>Megvalósítás időtartama</t>
  </si>
  <si>
    <t>Kezdés</t>
  </si>
  <si>
    <t>Befejezés</t>
  </si>
  <si>
    <t>H</t>
  </si>
  <si>
    <t>I</t>
  </si>
  <si>
    <t>Tervezett időtáv</t>
  </si>
  <si>
    <t>(rövid/közép/hosszú)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</si>
  <si>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</si>
  <si>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</si>
  <si>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</si>
  <si>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A beruházás ütemezése a tervezési időszak évei szerint</t>
  </si>
  <si>
    <t>Víziközmű szolgáltató megnevezése: VASIVÍZ ZRt.</t>
  </si>
  <si>
    <t>-</t>
  </si>
  <si>
    <t>15 % tartalék keret</t>
  </si>
  <si>
    <t>hosszú</t>
  </si>
  <si>
    <t>Víziközmű-szolgáltatási ágazat megnevezése: Szennyvíz ágazat</t>
  </si>
  <si>
    <t>Víziközmű-rendszer kódja**: 21-32629-1-004-00-02</t>
  </si>
  <si>
    <t>1.</t>
  </si>
  <si>
    <t>2.</t>
  </si>
  <si>
    <t>3.</t>
  </si>
  <si>
    <t>Szennyvíz használati díj</t>
  </si>
  <si>
    <t>Kenyeri és a csatlakozó települések csatornahálózatát terhelő talaj- és csapadékvíz kizárása. Csatornadiagnosztika alapján beazonosított pontszerű hibahelyek javítása, aknák rekonstrukciója.</t>
  </si>
  <si>
    <t>Kenyeri szvt. egységeinek (műtárgyak, berendezések) ütemezett komplex rekonstrukciója, cseréje (pl.: fúvók, levegőztető rendszer, szivattyúk, gépi rács, stb.).</t>
  </si>
  <si>
    <t>S007 Szennyvízelvezetési és -tisztítási rendszer összesen</t>
  </si>
  <si>
    <t>S007 Felhasználható szennyvíz használati díj</t>
  </si>
  <si>
    <t>S007 Egyenleg</t>
  </si>
  <si>
    <r>
      <t xml:space="preserve">A tervet benyújtó szervezet megnevezése:  VASIVÍZ ZRt.  ellátásért felelős / ellátásért felelősök képviselője / </t>
    </r>
    <r>
      <rPr>
        <u/>
        <sz val="11"/>
        <color theme="1"/>
        <rFont val="Calibri"/>
        <family val="2"/>
        <charset val="238"/>
        <scheme val="minor"/>
      </rPr>
      <t>víziközmű 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</si>
  <si>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r>
      <t xml:space="preserve">Csönge, </t>
    </r>
    <r>
      <rPr>
        <u/>
        <sz val="11"/>
        <color theme="1"/>
        <rFont val="Calibri"/>
        <family val="2"/>
        <charset val="238"/>
        <scheme val="minor"/>
      </rPr>
      <t>Kenyeri</t>
    </r>
    <r>
      <rPr>
        <sz val="11"/>
        <color theme="1"/>
        <rFont val="Calibri"/>
        <family val="2"/>
        <charset val="238"/>
        <scheme val="minor"/>
      </rPr>
      <t>, Ostffyasszonyfa, Pápoc Községek Önkormányzata</t>
    </r>
  </si>
  <si>
    <t>A Vksztv. 11 § (4) bekezdés szerinti véleményező fél megnevezése: Kenyeri Község Önkormányzata</t>
  </si>
  <si>
    <t>S007 Kenyeri szennyvízelvezetési és -tisztítási rendszer</t>
  </si>
  <si>
    <t>Közműfejlesztési hozzájárulás</t>
  </si>
  <si>
    <t>S007 Forrás szükséglet összesen</t>
  </si>
  <si>
    <t>5 % Tartalék</t>
  </si>
  <si>
    <t>A Vksztv. 11 § (4) bekezdés szerinti véleményező fél megnevezése: VASIVÍZ ZRt.</t>
  </si>
  <si>
    <t>Víziközmű szolgáltató megnevezése:  VASIVÍZ ZRt.</t>
  </si>
  <si>
    <r>
      <t xml:space="preserve">A tervet benyújtó szervezet megnevezése:     Kenyeri Község Önkormányzata      ellátásért felelős / </t>
    </r>
    <r>
      <rPr>
        <u/>
        <sz val="11"/>
        <color theme="1"/>
        <rFont val="Calibri"/>
        <family val="2"/>
        <charset val="238"/>
        <scheme val="minor"/>
      </rPr>
      <t>ellátásért felelősök képviselője</t>
    </r>
    <r>
      <rPr>
        <sz val="11"/>
        <color theme="1"/>
        <rFont val="Calibri"/>
        <family val="2"/>
        <charset val="238"/>
        <scheme val="minor"/>
      </rPr>
      <t xml:space="preserve"> / víziközmű szolgáltató *</t>
    </r>
  </si>
  <si>
    <t xml:space="preserve"> S007 Kenyeri szennyvízelvezetési és -tisztítási rendszer</t>
  </si>
  <si>
    <t>BERUHÁZÁSOK ÖSSZEFOGLALÓ TÁBLÁZATA</t>
  </si>
  <si>
    <t>Pályázat</t>
  </si>
  <si>
    <t>közép</t>
  </si>
  <si>
    <t>4.</t>
  </si>
  <si>
    <t>Pályázati forrás</t>
  </si>
  <si>
    <t>Források megnevezése</t>
  </si>
  <si>
    <t>Források számszerűsített értéke a teljes ütem tekintetében (eFt)</t>
  </si>
  <si>
    <t>I. ütem</t>
  </si>
  <si>
    <t>II. ütem</t>
  </si>
  <si>
    <t>III. ütem</t>
  </si>
  <si>
    <t>Szennyvíz használati díj, pályázat</t>
  </si>
  <si>
    <t>Gépi iszapsűrítő berendezés telepítése</t>
  </si>
  <si>
    <t>Szennyvíz használati díj/pályázat</t>
  </si>
  <si>
    <t xml:space="preserve"> Rendelkezésre álló  források számszerűsített értéke a teljes ütem tekintetében (eFt)</t>
  </si>
  <si>
    <t>Felújítás és pótlás megnevezése</t>
  </si>
  <si>
    <t>2020. évi záró</t>
  </si>
  <si>
    <t>2021. évtől évi</t>
  </si>
  <si>
    <t>Gördülő fejlesztési terv a 2021-2035 időszakra</t>
  </si>
  <si>
    <t>Hálózati átemelők ütemezett komplex rekonstrukciója - Csánigi áe. Bélelése PP felületi bélelés a meglévő gépészet meghagyásával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</si>
</sst>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5" borderId="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/>
    </xf>
    <xf numFmtId="3" fontId="0" fillId="3" borderId="1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5" borderId="2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8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6" borderId="3" xfId="0" applyNumberFormat="1" applyFill="1" applyBorder="1" applyAlignment="1">
      <alignment vertical="center"/>
    </xf>
    <xf numFmtId="3" fontId="0" fillId="5" borderId="5" xfId="0" applyNumberForma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16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3" fontId="0" fillId="0" borderId="16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view="pageBreakPreview" topLeftCell="A16" zoomScale="80" zoomScaleNormal="100" zoomScaleSheetLayoutView="80" workbookViewId="0">
      <selection activeCell="H19" sqref="H19"/>
    </sheetView>
  </sheetViews>
  <sheetFormatPr defaultColWidth="9.140625" defaultRowHeight="15" x14ac:dyDescent="0.25"/>
  <cols>
    <col min="1" max="1" width="12" style="7" customWidth="1"/>
    <col min="2" max="2" width="25.140625" style="10" customWidth="1"/>
    <col min="3" max="3" width="12.85546875" style="7" customWidth="1"/>
    <col min="4" max="4" width="21.7109375" style="8" customWidth="1"/>
    <col min="5" max="5" width="26.28515625" style="8" customWidth="1"/>
    <col min="6" max="6" width="17.85546875" style="7" customWidth="1"/>
    <col min="7" max="7" width="10.7109375" style="7" customWidth="1"/>
    <col min="8" max="8" width="13.85546875" style="7" bestFit="1" customWidth="1"/>
    <col min="9" max="9" width="12.85546875" style="7" customWidth="1"/>
    <col min="10" max="24" width="9.7109375" style="8" customWidth="1"/>
    <col min="25" max="25" width="9.140625" style="26"/>
    <col min="26" max="16384" width="9.140625" style="8"/>
  </cols>
  <sheetData>
    <row r="1" spans="1:25" x14ac:dyDescent="0.25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5" x14ac:dyDescent="0.25">
      <c r="A2" s="86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5" s="34" customFormat="1" x14ac:dyDescent="0.25">
      <c r="A3" s="86" t="s">
        <v>42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26"/>
    </row>
    <row r="4" spans="1:2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5" x14ac:dyDescent="0.25">
      <c r="A5" s="87" t="s">
        <v>39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25" x14ac:dyDescent="0.25">
      <c r="A6" s="87" t="s">
        <v>24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5" x14ac:dyDescent="0.25">
      <c r="A7" s="87" t="s">
        <v>28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5" x14ac:dyDescent="0.25">
      <c r="A8" s="88" t="s">
        <v>41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5" x14ac:dyDescent="0.25">
      <c r="A9" s="87" t="s">
        <v>29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  <row r="11" spans="1:25" s="7" customFormat="1" x14ac:dyDescent="0.25">
      <c r="A11" s="6" t="s">
        <v>0</v>
      </c>
      <c r="B11" s="1" t="s">
        <v>1</v>
      </c>
      <c r="C11" s="6" t="s">
        <v>2</v>
      </c>
      <c r="D11" s="6" t="s">
        <v>3</v>
      </c>
      <c r="E11" s="6" t="s">
        <v>4</v>
      </c>
      <c r="F11" s="23" t="s">
        <v>5</v>
      </c>
      <c r="G11" s="89" t="s">
        <v>6</v>
      </c>
      <c r="H11" s="90"/>
      <c r="I11" s="6" t="s">
        <v>16</v>
      </c>
      <c r="J11" s="92" t="s">
        <v>17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7"/>
    </row>
    <row r="12" spans="1:25" s="2" customFormat="1" x14ac:dyDescent="0.25">
      <c r="A12" s="77" t="s">
        <v>7</v>
      </c>
      <c r="B12" s="77" t="s">
        <v>64</v>
      </c>
      <c r="C12" s="77" t="s">
        <v>9</v>
      </c>
      <c r="D12" s="77" t="s">
        <v>10</v>
      </c>
      <c r="E12" s="77" t="s">
        <v>11</v>
      </c>
      <c r="F12" s="77" t="s">
        <v>12</v>
      </c>
      <c r="G12" s="82" t="s">
        <v>13</v>
      </c>
      <c r="H12" s="83"/>
      <c r="I12" s="77" t="s">
        <v>18</v>
      </c>
      <c r="J12" s="91" t="s">
        <v>23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28"/>
    </row>
    <row r="13" spans="1:25" s="2" customFormat="1" ht="27.75" customHeight="1" x14ac:dyDescent="0.25">
      <c r="A13" s="80"/>
      <c r="B13" s="80"/>
      <c r="C13" s="80"/>
      <c r="D13" s="80"/>
      <c r="E13" s="80"/>
      <c r="F13" s="80"/>
      <c r="G13" s="84"/>
      <c r="H13" s="85"/>
      <c r="I13" s="81"/>
      <c r="J13" s="3">
        <v>2021</v>
      </c>
      <c r="K13" s="4">
        <v>2022</v>
      </c>
      <c r="L13" s="4">
        <v>2023</v>
      </c>
      <c r="M13" s="4">
        <v>2024</v>
      </c>
      <c r="N13" s="4">
        <v>2025</v>
      </c>
      <c r="O13" s="5">
        <v>2026</v>
      </c>
      <c r="P13" s="5">
        <v>2027</v>
      </c>
      <c r="Q13" s="5">
        <v>2028</v>
      </c>
      <c r="R13" s="5">
        <v>2029</v>
      </c>
      <c r="S13" s="5">
        <v>2030</v>
      </c>
      <c r="T13" s="5">
        <v>2031</v>
      </c>
      <c r="U13" s="5">
        <v>2032</v>
      </c>
      <c r="V13" s="5">
        <v>2033</v>
      </c>
      <c r="W13" s="5">
        <v>2034</v>
      </c>
      <c r="X13" s="5">
        <v>2035</v>
      </c>
      <c r="Y13" s="28"/>
    </row>
    <row r="14" spans="1:25" s="36" customFormat="1" ht="27.75" customHeight="1" x14ac:dyDescent="0.25">
      <c r="A14" s="81"/>
      <c r="B14" s="81"/>
      <c r="C14" s="81"/>
      <c r="D14" s="81"/>
      <c r="E14" s="81"/>
      <c r="F14" s="81"/>
      <c r="G14" s="35" t="s">
        <v>14</v>
      </c>
      <c r="H14" s="35" t="s">
        <v>15</v>
      </c>
      <c r="I14" s="35" t="s">
        <v>19</v>
      </c>
      <c r="J14" s="3">
        <v>1</v>
      </c>
      <c r="K14" s="4">
        <v>2</v>
      </c>
      <c r="L14" s="4">
        <v>3</v>
      </c>
      <c r="M14" s="4">
        <v>4</v>
      </c>
      <c r="N14" s="4">
        <v>5</v>
      </c>
      <c r="O14" s="5">
        <v>6</v>
      </c>
      <c r="P14" s="5">
        <v>7</v>
      </c>
      <c r="Q14" s="5">
        <v>8</v>
      </c>
      <c r="R14" s="5">
        <v>9</v>
      </c>
      <c r="S14" s="5">
        <v>10</v>
      </c>
      <c r="T14" s="5">
        <v>11</v>
      </c>
      <c r="U14" s="5">
        <v>12</v>
      </c>
      <c r="V14" s="5">
        <v>13</v>
      </c>
      <c r="W14" s="5">
        <v>14</v>
      </c>
      <c r="X14" s="5">
        <v>15</v>
      </c>
      <c r="Y14" s="28"/>
    </row>
    <row r="15" spans="1:25" ht="117" customHeight="1" x14ac:dyDescent="0.25">
      <c r="A15" s="6" t="s">
        <v>30</v>
      </c>
      <c r="B15" s="73" t="s">
        <v>68</v>
      </c>
      <c r="C15" s="23" t="s">
        <v>25</v>
      </c>
      <c r="D15" s="77" t="s">
        <v>40</v>
      </c>
      <c r="E15" s="19">
        <f>SUM(J15:X15)</f>
        <v>13000</v>
      </c>
      <c r="F15" s="22" t="s">
        <v>33</v>
      </c>
      <c r="G15" s="6">
        <v>2021</v>
      </c>
      <c r="H15" s="6">
        <v>2029</v>
      </c>
      <c r="I15" s="6" t="s">
        <v>27</v>
      </c>
      <c r="J15" s="30">
        <v>2500</v>
      </c>
      <c r="K15" s="31"/>
      <c r="L15" s="31"/>
      <c r="M15" s="31"/>
      <c r="N15" s="31"/>
      <c r="O15" s="32">
        <v>6000</v>
      </c>
      <c r="P15" s="32"/>
      <c r="Q15" s="32"/>
      <c r="R15" s="32">
        <v>4500</v>
      </c>
      <c r="S15" s="32"/>
      <c r="T15" s="32"/>
      <c r="U15" s="32"/>
      <c r="V15" s="32"/>
      <c r="W15" s="32"/>
      <c r="X15" s="33"/>
    </row>
    <row r="16" spans="1:25" ht="122.25" customHeight="1" x14ac:dyDescent="0.25">
      <c r="A16" s="6" t="s">
        <v>32</v>
      </c>
      <c r="B16" s="9" t="s">
        <v>35</v>
      </c>
      <c r="C16" s="23" t="s">
        <v>25</v>
      </c>
      <c r="D16" s="78"/>
      <c r="E16" s="19">
        <f>SUM(J16:X16)</f>
        <v>3500</v>
      </c>
      <c r="F16" s="22" t="s">
        <v>33</v>
      </c>
      <c r="G16" s="6">
        <v>2022</v>
      </c>
      <c r="H16" s="6">
        <v>2022</v>
      </c>
      <c r="I16" s="6" t="s">
        <v>52</v>
      </c>
      <c r="J16" s="30"/>
      <c r="K16" s="31">
        <v>3500</v>
      </c>
      <c r="L16" s="31"/>
      <c r="M16" s="31"/>
      <c r="N16" s="31"/>
      <c r="O16" s="32"/>
      <c r="P16" s="32"/>
      <c r="Q16" s="32"/>
      <c r="R16" s="32"/>
      <c r="S16" s="32"/>
      <c r="T16" s="32"/>
      <c r="U16" s="32"/>
      <c r="V16" s="32"/>
      <c r="W16" s="32"/>
      <c r="X16" s="33"/>
    </row>
    <row r="17" spans="1:25" ht="171.6" customHeight="1" x14ac:dyDescent="0.25">
      <c r="A17" s="6" t="s">
        <v>53</v>
      </c>
      <c r="B17" s="9" t="s">
        <v>34</v>
      </c>
      <c r="C17" s="23" t="s">
        <v>25</v>
      </c>
      <c r="D17" s="78"/>
      <c r="E17" s="19">
        <f>SUM(J17:X17)</f>
        <v>12000</v>
      </c>
      <c r="F17" s="22" t="s">
        <v>33</v>
      </c>
      <c r="G17" s="6">
        <v>2023</v>
      </c>
      <c r="H17" s="6">
        <v>2030</v>
      </c>
      <c r="I17" s="6" t="s">
        <v>27</v>
      </c>
      <c r="J17" s="30"/>
      <c r="K17" s="31"/>
      <c r="L17" s="31">
        <v>5000</v>
      </c>
      <c r="M17" s="31"/>
      <c r="N17" s="31"/>
      <c r="O17" s="32"/>
      <c r="P17" s="32"/>
      <c r="Q17" s="32"/>
      <c r="R17" s="32">
        <v>4000</v>
      </c>
      <c r="S17" s="32">
        <v>3000</v>
      </c>
      <c r="T17" s="32"/>
      <c r="U17" s="32"/>
      <c r="V17" s="32"/>
      <c r="W17" s="32"/>
      <c r="X17" s="33"/>
    </row>
    <row r="18" spans="1:25" s="49" customFormat="1" ht="149.44999999999999" customHeight="1" x14ac:dyDescent="0.25">
      <c r="A18" s="51" t="s">
        <v>31</v>
      </c>
      <c r="B18" s="9" t="s">
        <v>34</v>
      </c>
      <c r="C18" s="51" t="s">
        <v>25</v>
      </c>
      <c r="D18" s="78"/>
      <c r="E18" s="19">
        <f>SUM(J18:X18)</f>
        <v>70000</v>
      </c>
      <c r="F18" s="50" t="s">
        <v>54</v>
      </c>
      <c r="G18" s="51">
        <v>2021</v>
      </c>
      <c r="H18" s="51">
        <v>2035</v>
      </c>
      <c r="I18" s="51" t="s">
        <v>27</v>
      </c>
      <c r="J18" s="30"/>
      <c r="K18" s="31">
        <v>5000</v>
      </c>
      <c r="L18" s="31">
        <v>5000</v>
      </c>
      <c r="M18" s="31">
        <v>5000</v>
      </c>
      <c r="N18" s="31">
        <v>5000</v>
      </c>
      <c r="O18" s="32">
        <v>5000</v>
      </c>
      <c r="P18" s="32">
        <v>5000</v>
      </c>
      <c r="Q18" s="32">
        <v>5000</v>
      </c>
      <c r="R18" s="32">
        <v>5000</v>
      </c>
      <c r="S18" s="32">
        <v>5000</v>
      </c>
      <c r="T18" s="32">
        <v>5000</v>
      </c>
      <c r="U18" s="32">
        <v>5000</v>
      </c>
      <c r="V18" s="32">
        <v>5000</v>
      </c>
      <c r="W18" s="32">
        <v>5000</v>
      </c>
      <c r="X18" s="32">
        <v>5000</v>
      </c>
      <c r="Y18" s="26"/>
    </row>
    <row r="19" spans="1:25" ht="30" x14ac:dyDescent="0.25">
      <c r="A19" s="11"/>
      <c r="B19" s="21" t="s">
        <v>26</v>
      </c>
      <c r="C19" s="11" t="s">
        <v>25</v>
      </c>
      <c r="D19" s="79"/>
      <c r="E19" s="19">
        <f t="shared" ref="E19" si="0">SUM(J19:X19)</f>
        <v>7127</v>
      </c>
      <c r="F19" s="22" t="s">
        <v>33</v>
      </c>
      <c r="G19" s="11">
        <v>2021</v>
      </c>
      <c r="H19" s="11">
        <v>2035</v>
      </c>
      <c r="I19" s="11" t="s">
        <v>27</v>
      </c>
      <c r="J19" s="15">
        <f>ROUND(J21*0.15,0)</f>
        <v>1051</v>
      </c>
      <c r="K19" s="16">
        <f>ROUND(K21*0.15,0)</f>
        <v>434</v>
      </c>
      <c r="L19" s="16">
        <f t="shared" ref="L19:N19" si="1">ROUND(L21*0.15,0)</f>
        <v>434</v>
      </c>
      <c r="M19" s="16">
        <f t="shared" si="1"/>
        <v>434</v>
      </c>
      <c r="N19" s="16">
        <f t="shared" si="1"/>
        <v>434</v>
      </c>
      <c r="O19" s="17">
        <f>ROUND(O21*0.15,0)</f>
        <v>434</v>
      </c>
      <c r="P19" s="17">
        <f t="shared" ref="P19:X19" si="2">ROUND(P21*0.15,0)</f>
        <v>434</v>
      </c>
      <c r="Q19" s="17">
        <f t="shared" si="2"/>
        <v>434</v>
      </c>
      <c r="R19" s="17">
        <f t="shared" si="2"/>
        <v>434</v>
      </c>
      <c r="S19" s="17">
        <f t="shared" si="2"/>
        <v>434</v>
      </c>
      <c r="T19" s="17">
        <f t="shared" si="2"/>
        <v>434</v>
      </c>
      <c r="U19" s="17">
        <f t="shared" si="2"/>
        <v>434</v>
      </c>
      <c r="V19" s="17">
        <f t="shared" si="2"/>
        <v>434</v>
      </c>
      <c r="W19" s="17">
        <f t="shared" si="2"/>
        <v>434</v>
      </c>
      <c r="X19" s="17">
        <f t="shared" si="2"/>
        <v>434</v>
      </c>
    </row>
    <row r="20" spans="1:25" x14ac:dyDescent="0.25">
      <c r="A20" s="12"/>
      <c r="B20" s="74" t="s">
        <v>36</v>
      </c>
      <c r="C20" s="75"/>
      <c r="D20" s="75"/>
      <c r="E20" s="75"/>
      <c r="F20" s="75"/>
      <c r="G20" s="75"/>
      <c r="H20" s="75"/>
      <c r="I20" s="76"/>
      <c r="J20" s="18">
        <f>SUM(J15:J19)</f>
        <v>3551</v>
      </c>
      <c r="K20" s="18">
        <f t="shared" ref="K20:X20" si="3">SUM(K15:K19)</f>
        <v>8934</v>
      </c>
      <c r="L20" s="18">
        <f t="shared" si="3"/>
        <v>10434</v>
      </c>
      <c r="M20" s="18">
        <f t="shared" si="3"/>
        <v>5434</v>
      </c>
      <c r="N20" s="18">
        <f t="shared" si="3"/>
        <v>5434</v>
      </c>
      <c r="O20" s="18">
        <f t="shared" si="3"/>
        <v>11434</v>
      </c>
      <c r="P20" s="18">
        <f t="shared" si="3"/>
        <v>5434</v>
      </c>
      <c r="Q20" s="18">
        <f t="shared" si="3"/>
        <v>5434</v>
      </c>
      <c r="R20" s="18">
        <f t="shared" si="3"/>
        <v>13934</v>
      </c>
      <c r="S20" s="18">
        <f t="shared" si="3"/>
        <v>8434</v>
      </c>
      <c r="T20" s="18">
        <f t="shared" si="3"/>
        <v>5434</v>
      </c>
      <c r="U20" s="18">
        <f t="shared" si="3"/>
        <v>5434</v>
      </c>
      <c r="V20" s="18">
        <f t="shared" si="3"/>
        <v>5434</v>
      </c>
      <c r="W20" s="18">
        <f t="shared" si="3"/>
        <v>5434</v>
      </c>
      <c r="X20" s="25">
        <f t="shared" si="3"/>
        <v>5434</v>
      </c>
    </row>
    <row r="21" spans="1:25" x14ac:dyDescent="0.25">
      <c r="A21" s="12"/>
      <c r="B21" s="74" t="s">
        <v>37</v>
      </c>
      <c r="C21" s="75"/>
      <c r="D21" s="75"/>
      <c r="E21" s="75"/>
      <c r="F21" s="75"/>
      <c r="G21" s="75"/>
      <c r="H21" s="75"/>
      <c r="I21" s="76"/>
      <c r="J21" s="18">
        <f>G22+I22</f>
        <v>7009</v>
      </c>
      <c r="K21" s="18">
        <f>I22</f>
        <v>2890</v>
      </c>
      <c r="L21" s="18">
        <f>I22</f>
        <v>2890</v>
      </c>
      <c r="M21" s="18">
        <f>I22</f>
        <v>2890</v>
      </c>
      <c r="N21" s="18">
        <f>I22</f>
        <v>2890</v>
      </c>
      <c r="O21" s="18">
        <f>I22</f>
        <v>2890</v>
      </c>
      <c r="P21" s="18">
        <f>I22</f>
        <v>2890</v>
      </c>
      <c r="Q21" s="18">
        <f>I22</f>
        <v>2890</v>
      </c>
      <c r="R21" s="18">
        <f>I22</f>
        <v>2890</v>
      </c>
      <c r="S21" s="18">
        <f>I22</f>
        <v>2890</v>
      </c>
      <c r="T21" s="18">
        <f>I22</f>
        <v>2890</v>
      </c>
      <c r="U21" s="18">
        <f>I22</f>
        <v>2890</v>
      </c>
      <c r="V21" s="18">
        <f>I22</f>
        <v>2890</v>
      </c>
      <c r="W21" s="18">
        <f>I22</f>
        <v>2890</v>
      </c>
      <c r="X21" s="25">
        <f>I22</f>
        <v>2890</v>
      </c>
      <c r="Y21" s="29"/>
    </row>
    <row r="22" spans="1:25" x14ac:dyDescent="0.25">
      <c r="A22" s="12"/>
      <c r="B22" s="13" t="s">
        <v>38</v>
      </c>
      <c r="C22" s="14"/>
      <c r="D22" s="14"/>
      <c r="E22" s="14"/>
      <c r="F22" s="20" t="s">
        <v>65</v>
      </c>
      <c r="G22" s="72">
        <v>4119</v>
      </c>
      <c r="H22" s="20" t="s">
        <v>66</v>
      </c>
      <c r="I22" s="72">
        <v>2890</v>
      </c>
      <c r="J22" s="18">
        <f>J21-J20-BT!J16</f>
        <v>3108</v>
      </c>
      <c r="K22" s="71">
        <f>J22+K21-K20-BT!K16+K18</f>
        <v>1919</v>
      </c>
      <c r="L22" s="71">
        <f>K22+L21-L20-BT!L16+L18</f>
        <v>-770</v>
      </c>
      <c r="M22" s="71">
        <f>L22+M21-M20-BT!M16+M18</f>
        <v>1541</v>
      </c>
      <c r="N22" s="71">
        <f>M22+N21-N20-BT!N16+N18</f>
        <v>3852</v>
      </c>
      <c r="O22" s="71">
        <f>N22+O21-O20-BT!O16+O18</f>
        <v>163</v>
      </c>
      <c r="P22" s="71">
        <f>O22+P21-P20-BT!P16+P18</f>
        <v>2474</v>
      </c>
      <c r="Q22" s="71">
        <f>P22+Q21-Q20-BT!Q16+Q18</f>
        <v>4785</v>
      </c>
      <c r="R22" s="71">
        <f>Q22+R21-R20-BT!R16+R18</f>
        <v>-1404</v>
      </c>
      <c r="S22" s="71">
        <f>R22+S21-S20-BT!S16+S18</f>
        <v>-2093</v>
      </c>
      <c r="T22" s="71">
        <f>S22+T21-T20-BT!T16+T18</f>
        <v>218</v>
      </c>
      <c r="U22" s="71">
        <f>T22+U21-U20-BT!U16+U18</f>
        <v>2529</v>
      </c>
      <c r="V22" s="71">
        <f>U22+V21-V20-BT!V16+V18</f>
        <v>4840</v>
      </c>
      <c r="W22" s="71">
        <f>V22+W21-W20-BT!W16+W18</f>
        <v>7151</v>
      </c>
      <c r="X22" s="71">
        <f>W22+X21-X20-BT!X16+X18</f>
        <v>9462</v>
      </c>
    </row>
    <row r="24" spans="1:25" x14ac:dyDescent="0.25">
      <c r="A24" s="24" t="s">
        <v>20</v>
      </c>
    </row>
    <row r="25" spans="1:25" x14ac:dyDescent="0.25">
      <c r="A25" s="24" t="s">
        <v>21</v>
      </c>
    </row>
    <row r="26" spans="1:25" ht="15.75" thickBot="1" x14ac:dyDescent="0.3"/>
    <row r="27" spans="1:25" ht="99" customHeight="1" x14ac:dyDescent="0.25">
      <c r="C27" s="52"/>
      <c r="D27" s="53" t="s">
        <v>55</v>
      </c>
      <c r="E27" s="53" t="s">
        <v>56</v>
      </c>
      <c r="F27" s="54" t="s">
        <v>63</v>
      </c>
    </row>
    <row r="28" spans="1:25" ht="27" customHeight="1" x14ac:dyDescent="0.25">
      <c r="C28" s="55" t="s">
        <v>57</v>
      </c>
      <c r="D28" s="56" t="s">
        <v>33</v>
      </c>
      <c r="E28" s="64">
        <f>SUM(J15:J19)</f>
        <v>3551</v>
      </c>
      <c r="F28" s="66">
        <f>J21</f>
        <v>7009</v>
      </c>
    </row>
    <row r="29" spans="1:25" ht="38.450000000000003" customHeight="1" x14ac:dyDescent="0.25">
      <c r="C29" s="55" t="s">
        <v>58</v>
      </c>
      <c r="D29" s="56" t="s">
        <v>60</v>
      </c>
      <c r="E29" s="64">
        <f>SUM(K15:N19)</f>
        <v>30236</v>
      </c>
      <c r="F29" s="66">
        <f>J22+(4*I22)</f>
        <v>14668</v>
      </c>
    </row>
    <row r="30" spans="1:25" ht="38.450000000000003" customHeight="1" thickBot="1" x14ac:dyDescent="0.3">
      <c r="C30" s="57" t="s">
        <v>59</v>
      </c>
      <c r="D30" s="58" t="s">
        <v>60</v>
      </c>
      <c r="E30" s="65">
        <f>SUM(O15:X19)</f>
        <v>71840</v>
      </c>
      <c r="F30" s="67">
        <f>N22+(10*I22)</f>
        <v>32752</v>
      </c>
    </row>
  </sheetData>
  <sortState ref="A15:X17">
    <sortCondition ref="A15:A17"/>
  </sortState>
  <mergeCells count="23">
    <mergeCell ref="A7:X7"/>
    <mergeCell ref="A8:X8"/>
    <mergeCell ref="G11:H11"/>
    <mergeCell ref="A9:X9"/>
    <mergeCell ref="J12:X12"/>
    <mergeCell ref="J11:X11"/>
    <mergeCell ref="A12:A14"/>
    <mergeCell ref="B12:B14"/>
    <mergeCell ref="C12:C14"/>
    <mergeCell ref="D12:D14"/>
    <mergeCell ref="A1:X1"/>
    <mergeCell ref="A2:X2"/>
    <mergeCell ref="A4:X4"/>
    <mergeCell ref="A5:X5"/>
    <mergeCell ref="A6:X6"/>
    <mergeCell ref="A3:X3"/>
    <mergeCell ref="B20:I20"/>
    <mergeCell ref="B21:I21"/>
    <mergeCell ref="D15:D19"/>
    <mergeCell ref="E12:E14"/>
    <mergeCell ref="F12:F14"/>
    <mergeCell ref="G12:H13"/>
    <mergeCell ref="I12:I13"/>
  </mergeCells>
  <pageMargins left="0.7" right="0.7" top="0.75" bottom="0.75" header="0.3" footer="0.3"/>
  <pageSetup paperSize="8" scale="6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zoomScale="80" zoomScaleNormal="100" zoomScaleSheetLayoutView="80" workbookViewId="0">
      <selection activeCell="H18" sqref="H18"/>
    </sheetView>
  </sheetViews>
  <sheetFormatPr defaultColWidth="9.140625" defaultRowHeight="15" x14ac:dyDescent="0.25"/>
  <cols>
    <col min="1" max="1" width="12" style="40" customWidth="1"/>
    <col min="2" max="2" width="27.7109375" style="40" customWidth="1"/>
    <col min="3" max="3" width="13.42578125" style="40" customWidth="1"/>
    <col min="4" max="4" width="21.140625" style="40" customWidth="1"/>
    <col min="5" max="5" width="26.85546875" style="40" customWidth="1"/>
    <col min="6" max="6" width="17.85546875" style="40" customWidth="1"/>
    <col min="7" max="7" width="10.7109375" style="40" customWidth="1"/>
    <col min="8" max="8" width="12.7109375" style="40" customWidth="1"/>
    <col min="9" max="9" width="12.85546875" style="40" customWidth="1"/>
    <col min="10" max="24" width="8.7109375" style="40" customWidth="1"/>
    <col min="25" max="16384" width="9.140625" style="40"/>
  </cols>
  <sheetData>
    <row r="1" spans="1:24" x14ac:dyDescent="0.25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x14ac:dyDescent="0.2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x14ac:dyDescent="0.25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x14ac:dyDescent="0.25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24" x14ac:dyDescent="0.25">
      <c r="A6" s="87" t="s">
        <v>47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4" x14ac:dyDescent="0.25">
      <c r="A7" s="87" t="s">
        <v>28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4" x14ac:dyDescent="0.25">
      <c r="A8" s="88" t="s">
        <v>46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4" x14ac:dyDescent="0.25">
      <c r="A9" s="87" t="s">
        <v>29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  <row r="11" spans="1:24" s="7" customFormat="1" x14ac:dyDescent="0.25">
      <c r="A11" s="41" t="s">
        <v>0</v>
      </c>
      <c r="B11" s="41" t="s">
        <v>1</v>
      </c>
      <c r="C11" s="41" t="s">
        <v>2</v>
      </c>
      <c r="D11" s="41" t="s">
        <v>3</v>
      </c>
      <c r="E11" s="41" t="s">
        <v>4</v>
      </c>
      <c r="F11" s="41" t="s">
        <v>5</v>
      </c>
      <c r="G11" s="89" t="s">
        <v>6</v>
      </c>
      <c r="H11" s="90"/>
      <c r="I11" s="41" t="s">
        <v>16</v>
      </c>
      <c r="J11" s="92" t="s">
        <v>17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s="36" customFormat="1" x14ac:dyDescent="0.25">
      <c r="A12" s="77" t="s">
        <v>7</v>
      </c>
      <c r="B12" s="77" t="s">
        <v>8</v>
      </c>
      <c r="C12" s="77" t="s">
        <v>9</v>
      </c>
      <c r="D12" s="77" t="s">
        <v>10</v>
      </c>
      <c r="E12" s="77" t="s">
        <v>11</v>
      </c>
      <c r="F12" s="77" t="s">
        <v>12</v>
      </c>
      <c r="G12" s="82" t="s">
        <v>13</v>
      </c>
      <c r="H12" s="83"/>
      <c r="I12" s="77" t="s">
        <v>18</v>
      </c>
      <c r="J12" s="91" t="s">
        <v>23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spans="1:24" s="36" customFormat="1" x14ac:dyDescent="0.25">
      <c r="A13" s="80"/>
      <c r="B13" s="80"/>
      <c r="C13" s="80"/>
      <c r="D13" s="80"/>
      <c r="E13" s="80"/>
      <c r="F13" s="80"/>
      <c r="G13" s="93"/>
      <c r="H13" s="94"/>
      <c r="I13" s="79"/>
      <c r="J13" s="3">
        <v>2021</v>
      </c>
      <c r="K13" s="4">
        <v>2022</v>
      </c>
      <c r="L13" s="4">
        <v>2023</v>
      </c>
      <c r="M13" s="4">
        <v>2024</v>
      </c>
      <c r="N13" s="4">
        <v>2025</v>
      </c>
      <c r="O13" s="5">
        <v>2026</v>
      </c>
      <c r="P13" s="5">
        <v>2027</v>
      </c>
      <c r="Q13" s="5">
        <v>2028</v>
      </c>
      <c r="R13" s="5">
        <v>2029</v>
      </c>
      <c r="S13" s="5">
        <v>2030</v>
      </c>
      <c r="T13" s="5">
        <v>2031</v>
      </c>
      <c r="U13" s="5">
        <v>2032</v>
      </c>
      <c r="V13" s="5">
        <v>2033</v>
      </c>
      <c r="W13" s="5">
        <v>2034</v>
      </c>
      <c r="X13" s="5">
        <v>2035</v>
      </c>
    </row>
    <row r="14" spans="1:24" s="36" customFormat="1" ht="30" x14ac:dyDescent="0.25">
      <c r="A14" s="79"/>
      <c r="B14" s="79"/>
      <c r="C14" s="79"/>
      <c r="D14" s="79"/>
      <c r="E14" s="79"/>
      <c r="F14" s="79"/>
      <c r="G14" s="39" t="s">
        <v>14</v>
      </c>
      <c r="H14" s="39" t="s">
        <v>15</v>
      </c>
      <c r="I14" s="39" t="s">
        <v>19</v>
      </c>
      <c r="J14" s="3">
        <v>1</v>
      </c>
      <c r="K14" s="4">
        <v>2</v>
      </c>
      <c r="L14" s="4">
        <v>3</v>
      </c>
      <c r="M14" s="4">
        <v>4</v>
      </c>
      <c r="N14" s="4">
        <v>5</v>
      </c>
      <c r="O14" s="5">
        <v>6</v>
      </c>
      <c r="P14" s="5">
        <v>7</v>
      </c>
      <c r="Q14" s="5">
        <v>8</v>
      </c>
      <c r="R14" s="5">
        <v>9</v>
      </c>
      <c r="S14" s="5">
        <v>10</v>
      </c>
      <c r="T14" s="5">
        <v>11</v>
      </c>
      <c r="U14" s="5">
        <v>12</v>
      </c>
      <c r="V14" s="5">
        <v>13</v>
      </c>
      <c r="W14" s="5">
        <v>14</v>
      </c>
      <c r="X14" s="5">
        <v>15</v>
      </c>
    </row>
    <row r="15" spans="1:24" s="42" customFormat="1" ht="30" x14ac:dyDescent="0.25">
      <c r="A15" s="44" t="s">
        <v>30</v>
      </c>
      <c r="B15" s="48" t="s">
        <v>61</v>
      </c>
      <c r="C15" s="43" t="s">
        <v>25</v>
      </c>
      <c r="D15" s="77" t="s">
        <v>40</v>
      </c>
      <c r="E15" s="19">
        <f>SUM(J15:X15)</f>
        <v>20000</v>
      </c>
      <c r="F15" s="43" t="s">
        <v>51</v>
      </c>
      <c r="G15" s="44">
        <v>2030</v>
      </c>
      <c r="H15" s="44">
        <v>2030</v>
      </c>
      <c r="I15" s="59" t="s">
        <v>27</v>
      </c>
      <c r="J15" s="15"/>
      <c r="K15" s="16"/>
      <c r="L15" s="16"/>
      <c r="M15" s="16"/>
      <c r="N15" s="16"/>
      <c r="O15" s="17"/>
      <c r="P15" s="17"/>
      <c r="Q15" s="17"/>
      <c r="R15" s="17"/>
      <c r="S15" s="17">
        <v>20000</v>
      </c>
      <c r="T15" s="17"/>
      <c r="U15" s="17"/>
      <c r="V15" s="17"/>
      <c r="W15" s="17"/>
      <c r="X15" s="17"/>
    </row>
    <row r="16" spans="1:24" ht="30" x14ac:dyDescent="0.25">
      <c r="A16" s="41"/>
      <c r="B16" s="48" t="s">
        <v>45</v>
      </c>
      <c r="C16" s="39" t="s">
        <v>25</v>
      </c>
      <c r="D16" s="81"/>
      <c r="E16" s="19">
        <f>SUM(J16:X16)</f>
        <v>2380</v>
      </c>
      <c r="F16" s="39" t="s">
        <v>33</v>
      </c>
      <c r="G16" s="41">
        <v>2021</v>
      </c>
      <c r="H16" s="41">
        <v>2035</v>
      </c>
      <c r="I16" s="41" t="s">
        <v>27</v>
      </c>
      <c r="J16" s="15">
        <f>ROUND(FPT!J21*0.05,0)</f>
        <v>350</v>
      </c>
      <c r="K16" s="16">
        <f>ROUND(FPT!K21*0.05,0)</f>
        <v>145</v>
      </c>
      <c r="L16" s="16">
        <f>ROUND(FPT!L21*0.05,0)</f>
        <v>145</v>
      </c>
      <c r="M16" s="16">
        <f>ROUND(FPT!M21*0.05,0)</f>
        <v>145</v>
      </c>
      <c r="N16" s="16">
        <f>ROUND(FPT!N21*0.05,0)</f>
        <v>145</v>
      </c>
      <c r="O16" s="17">
        <f>ROUND(FPT!O21*0.05,0)</f>
        <v>145</v>
      </c>
      <c r="P16" s="17">
        <f>ROUND(FPT!P21*0.05,0)</f>
        <v>145</v>
      </c>
      <c r="Q16" s="17">
        <f>ROUND(FPT!Q21*0.05,0)</f>
        <v>145</v>
      </c>
      <c r="R16" s="17">
        <f>ROUND(FPT!R21*0.05,0)</f>
        <v>145</v>
      </c>
      <c r="S16" s="17">
        <f>ROUND(FPT!S21*0.05,0)</f>
        <v>145</v>
      </c>
      <c r="T16" s="17">
        <f>ROUND(FPT!T21*0.05,0)</f>
        <v>145</v>
      </c>
      <c r="U16" s="17">
        <f>ROUND(FPT!U21*0.05,0)</f>
        <v>145</v>
      </c>
      <c r="V16" s="17">
        <f>ROUND(FPT!V21*0.05,0)</f>
        <v>145</v>
      </c>
      <c r="W16" s="17">
        <f>ROUND(FPT!W21*0.05,0)</f>
        <v>145</v>
      </c>
      <c r="X16" s="17">
        <f>ROUND(FPT!X21*0.05,0)</f>
        <v>145</v>
      </c>
    </row>
    <row r="17" spans="1:24" ht="15.75" hidden="1" customHeight="1" x14ac:dyDescent="0.25">
      <c r="A17" s="47"/>
      <c r="B17" s="47" t="s">
        <v>44</v>
      </c>
      <c r="C17" s="47"/>
      <c r="D17" s="47"/>
      <c r="E17" s="18">
        <f>SUM(J17:X17)</f>
        <v>22380</v>
      </c>
      <c r="F17" s="47"/>
      <c r="G17" s="47"/>
      <c r="H17" s="47"/>
      <c r="I17" s="47"/>
      <c r="J17" s="18">
        <f>SUM(J15:J16)</f>
        <v>350</v>
      </c>
      <c r="K17" s="63">
        <f t="shared" ref="K17:X17" si="0">SUM(K15:K16)</f>
        <v>145</v>
      </c>
      <c r="L17" s="63">
        <f t="shared" si="0"/>
        <v>145</v>
      </c>
      <c r="M17" s="63">
        <f t="shared" si="0"/>
        <v>145</v>
      </c>
      <c r="N17" s="63">
        <f t="shared" si="0"/>
        <v>145</v>
      </c>
      <c r="O17" s="63">
        <f t="shared" si="0"/>
        <v>145</v>
      </c>
      <c r="P17" s="63">
        <f t="shared" si="0"/>
        <v>145</v>
      </c>
      <c r="Q17" s="63">
        <f t="shared" si="0"/>
        <v>145</v>
      </c>
      <c r="R17" s="63">
        <f t="shared" si="0"/>
        <v>145</v>
      </c>
      <c r="S17" s="63">
        <f t="shared" si="0"/>
        <v>20145</v>
      </c>
      <c r="T17" s="63">
        <f t="shared" si="0"/>
        <v>145</v>
      </c>
      <c r="U17" s="63">
        <f t="shared" si="0"/>
        <v>145</v>
      </c>
      <c r="V17" s="63">
        <f t="shared" si="0"/>
        <v>145</v>
      </c>
      <c r="W17" s="63">
        <f t="shared" si="0"/>
        <v>145</v>
      </c>
      <c r="X17" s="63">
        <f t="shared" si="0"/>
        <v>145</v>
      </c>
    </row>
    <row r="18" spans="1:24" ht="15.75" customHeight="1" x14ac:dyDescent="0.25">
      <c r="A18" s="46"/>
      <c r="B18" s="37" t="s">
        <v>43</v>
      </c>
      <c r="C18" s="37"/>
      <c r="D18" s="37"/>
      <c r="E18" s="45"/>
      <c r="F18" s="37"/>
      <c r="G18" s="37"/>
      <c r="H18" s="37"/>
      <c r="I18" s="38"/>
      <c r="J18" s="62">
        <v>1400</v>
      </c>
      <c r="K18" s="60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20" spans="1:24" x14ac:dyDescent="0.25">
      <c r="A20" s="40" t="s">
        <v>20</v>
      </c>
    </row>
    <row r="21" spans="1:24" x14ac:dyDescent="0.25">
      <c r="A21" s="40" t="s">
        <v>21</v>
      </c>
    </row>
    <row r="22" spans="1:24" ht="15.75" thickBot="1" x14ac:dyDescent="0.3"/>
    <row r="23" spans="1:24" ht="90" x14ac:dyDescent="0.25">
      <c r="C23" s="52"/>
      <c r="D23" s="53" t="s">
        <v>55</v>
      </c>
      <c r="E23" s="53" t="s">
        <v>56</v>
      </c>
      <c r="F23" s="68" t="str">
        <f>FPT!F27</f>
        <v xml:space="preserve"> Rendelkezésre álló  források számszerűsített értéke a teljes ütem tekintetében (eFt)</v>
      </c>
    </row>
    <row r="24" spans="1:24" ht="35.1" customHeight="1" x14ac:dyDescent="0.25">
      <c r="C24" s="55" t="s">
        <v>57</v>
      </c>
      <c r="D24" s="56" t="s">
        <v>33</v>
      </c>
      <c r="E24" s="64">
        <f>SUM(J15:J16)</f>
        <v>350</v>
      </c>
      <c r="F24" s="69">
        <f>FPT!F28</f>
        <v>7009</v>
      </c>
    </row>
    <row r="25" spans="1:24" ht="35.1" customHeight="1" x14ac:dyDescent="0.25">
      <c r="C25" s="55" t="s">
        <v>58</v>
      </c>
      <c r="D25" s="56" t="s">
        <v>33</v>
      </c>
      <c r="E25" s="64">
        <f>SUM(K15:N16)</f>
        <v>580</v>
      </c>
      <c r="F25" s="69">
        <f>FPT!F29</f>
        <v>14668</v>
      </c>
    </row>
    <row r="26" spans="1:24" ht="35.1" customHeight="1" thickBot="1" x14ac:dyDescent="0.3">
      <c r="C26" s="57" t="s">
        <v>59</v>
      </c>
      <c r="D26" s="58" t="s">
        <v>62</v>
      </c>
      <c r="E26" s="65">
        <f>SUM(O15:X16)</f>
        <v>21450</v>
      </c>
      <c r="F26" s="70">
        <f>FPT!F30</f>
        <v>32752</v>
      </c>
    </row>
  </sheetData>
  <mergeCells count="21">
    <mergeCell ref="D15:D16"/>
    <mergeCell ref="A1:X1"/>
    <mergeCell ref="A2:X2"/>
    <mergeCell ref="A4:X4"/>
    <mergeCell ref="A5:X5"/>
    <mergeCell ref="A6:X6"/>
    <mergeCell ref="A3:X3"/>
    <mergeCell ref="F12:F14"/>
    <mergeCell ref="G12:H13"/>
    <mergeCell ref="I12:I13"/>
    <mergeCell ref="G11:H11"/>
    <mergeCell ref="A7:X7"/>
    <mergeCell ref="A8:X8"/>
    <mergeCell ref="A9:X9"/>
    <mergeCell ref="J12:X12"/>
    <mergeCell ref="J11:X11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FPT</vt:lpstr>
      <vt:lpstr>BT</vt:lpstr>
      <vt:lpstr>BT!Nyomtatási_terület</vt:lpstr>
      <vt:lpstr>FPT!Nyomtatási_terület</vt:lpstr>
    </vt:vector>
  </TitlesOfParts>
  <Company>VASIVÍZ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Lenkay</dc:creator>
  <cp:lastModifiedBy>Körtvélyes Zita</cp:lastModifiedBy>
  <dcterms:created xsi:type="dcterms:W3CDTF">2016-04-07T07:54:04Z</dcterms:created>
  <dcterms:modified xsi:type="dcterms:W3CDTF">2020-07-21T07:58:41Z</dcterms:modified>
</cp:coreProperties>
</file>